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ate1904="1"/>
  <mc:AlternateContent xmlns:mc="http://schemas.openxmlformats.org/markup-compatibility/2006">
    <mc:Choice Requires="x15">
      <x15ac:absPath xmlns:x15ac="http://schemas.microsoft.com/office/spreadsheetml/2010/11/ac" url="https://guimard-my.sharepoint.com/personal/marleen_decuyper_katholiekonderwijs_vlaanderen/Documents/Bestuur en organisatie/infrastructuur/"/>
    </mc:Choice>
  </mc:AlternateContent>
  <xr:revisionPtr revIDLastSave="45" documentId="13_ncr:4000b_{26A592ED-92DB-411B-B492-1E0BCDDC92E3}" xr6:coauthVersionLast="46" xr6:coauthVersionMax="47" xr10:uidLastSave="{4BDA252B-8DF1-4C10-B16D-85DDE924E090}"/>
  <workbookProtection workbookAlgorithmName="SHA-512" workbookHashValue="fp2nutJfkgKP0+N1YpJYyjlH9UJtDOgR63ziQCngVxSAEKIeGfyEpjeYoWUd0NaqzXHyA53pGsl5m7wpWfIrwg==" workbookSaltValue="kRm+P+RE/uB0ay6AYJbACQ==" workbookSpinCount="100000" lockStructure="1"/>
  <bookViews>
    <workbookView xWindow="7860" yWindow="3150" windowWidth="12630" windowHeight="7770" firstSheet="1" activeTab="1" xr2:uid="{00000000-000D-0000-FFFF-FFFF00000000}"/>
  </bookViews>
  <sheets>
    <sheet name="a bijdrageberekening" sheetId="1" state="hidden" r:id="rId1"/>
    <sheet name="Bijdrage berekenen" sheetId="2" r:id="rId2"/>
  </sheets>
  <definedNames>
    <definedName name="_xlnm.Print_Area" localSheetId="0">'a bijdrageberekening'!$A$1:$E$18</definedName>
    <definedName name="input">'a bijdrageberekening'!$A$13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A24" i="1"/>
  <c r="A23" i="1" s="1"/>
  <c r="A22" i="1" s="1"/>
  <c r="A20" i="1" s="1"/>
  <c r="A13" i="1" s="1"/>
  <c r="C3" i="1"/>
  <c r="C4" i="1"/>
  <c r="C5" i="1"/>
  <c r="C6" i="1"/>
  <c r="C7" i="1"/>
  <c r="E8" i="1" l="1"/>
  <c r="E9" i="1"/>
  <c r="D4" i="1"/>
  <c r="D5" i="1"/>
  <c r="D11" i="1"/>
  <c r="D9" i="1"/>
  <c r="E7" i="1"/>
  <c r="D10" i="1"/>
  <c r="D3" i="1"/>
  <c r="D2" i="1"/>
  <c r="D8" i="1"/>
  <c r="D7" i="1"/>
  <c r="E10" i="1"/>
  <c r="D6" i="1"/>
  <c r="E11" i="1"/>
  <c r="E13" i="1" l="1"/>
  <c r="H16" i="2" s="1"/>
</calcChain>
</file>

<file path=xl/sharedStrings.xml><?xml version="1.0" encoding="utf-8"?>
<sst xmlns="http://schemas.openxmlformats.org/spreadsheetml/2006/main" count="21" uniqueCount="21">
  <si>
    <t>SCHIJVEN</t>
  </si>
  <si>
    <t>sommen</t>
  </si>
  <si>
    <t>percentages</t>
  </si>
  <si>
    <t>Dossierskosten</t>
  </si>
  <si>
    <t>Beheerskosten</t>
  </si>
  <si>
    <t>INPUT</t>
  </si>
  <si>
    <t>OUTPUT</t>
  </si>
  <si>
    <t>hier bijdragebedrag aflezen</t>
  </si>
  <si>
    <t>netto</t>
  </si>
  <si>
    <t>Algemene onkosten</t>
  </si>
  <si>
    <t>BTW-voet</t>
  </si>
  <si>
    <t>bedrag</t>
  </si>
  <si>
    <t>bedrag (zelf in te vullen)</t>
  </si>
  <si>
    <t>excl BTW</t>
  </si>
  <si>
    <t>Geef hier de netto subsidiabele kostprijs van de werken in</t>
  </si>
  <si>
    <t xml:space="preserve">moeten de kostprijzen van de verschillende percelen worden opgeteld. </t>
  </si>
  <si>
    <t>Dit is het bedrag exclusief BTW en onkosten</t>
  </si>
  <si>
    <t xml:space="preserve">Indien het gaat om een dossier in verschillende percelen, </t>
  </si>
  <si>
    <t xml:space="preserve">De totale bijdrage die je zal betalen voor de begeleiding bedraagt </t>
  </si>
  <si>
    <t>exclusief 21 % btw</t>
  </si>
  <si>
    <t>inclusief 21 %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</si>
</sst>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Fl.&quot;#,##0.00_);[Red]\(&quot;Fl.&quot;#,##0.00\)"/>
    <numFmt numFmtId="165" formatCode="#,##0.000"/>
    <numFmt numFmtId="166" formatCode="#,##0.0000"/>
    <numFmt numFmtId="167" formatCode="_ [$€-813]\ * #,##0_ ;_ [$€-813]\ * \-#,##0_ ;_ [$€-813]\ * &quot;-&quot;??_ ;_ @_ "/>
  </numFmts>
  <fonts count="8">
    <font>
      <sz val="10"/>
      <name val="Geneva"/>
    </font>
    <font>
      <sz val="10"/>
      <name val="Geneva"/>
    </font>
    <font>
      <sz val="9"/>
      <name val="Avant Garde"/>
    </font>
    <font>
      <sz val="12"/>
      <name val="Avant Garde"/>
    </font>
    <font>
      <b/>
      <sz val="12"/>
      <name val="Avant Garde"/>
    </font>
    <font>
      <sz val="10"/>
      <name val="Avant Garde"/>
    </font>
    <font>
      <sz val="11"/>
      <name val="Trebuchet MS"/>
      <family val="2"/>
    </font>
    <font>
      <sz val="9"/>
      <color theme="0" tint="-0.3499862666707357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 applyFill="1"/>
    <xf numFmtId="3" fontId="3" fillId="0" borderId="1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3" fontId="3" fillId="0" borderId="3" xfId="0" applyNumberFormat="1" applyFont="1" applyBorder="1" applyAlignment="1" applyProtection="1">
      <alignment horizontal="center"/>
    </xf>
    <xf numFmtId="165" fontId="3" fillId="0" borderId="4" xfId="0" applyNumberFormat="1" applyFont="1" applyBorder="1" applyAlignment="1" applyProtection="1">
      <alignment horizontal="center"/>
    </xf>
    <xf numFmtId="3" fontId="3" fillId="0" borderId="0" xfId="0" applyNumberFormat="1" applyFont="1" applyBorder="1" applyProtection="1"/>
    <xf numFmtId="166" fontId="3" fillId="0" borderId="4" xfId="0" applyNumberFormat="1" applyFont="1" applyBorder="1" applyAlignment="1" applyProtection="1">
      <alignment horizontal="center"/>
    </xf>
    <xf numFmtId="3" fontId="3" fillId="0" borderId="5" xfId="0" applyNumberFormat="1" applyFont="1" applyBorder="1" applyAlignment="1" applyProtection="1">
      <alignment horizontal="center"/>
    </xf>
    <xf numFmtId="3" fontId="3" fillId="0" borderId="6" xfId="0" applyNumberFormat="1" applyFont="1" applyBorder="1" applyProtection="1"/>
    <xf numFmtId="3" fontId="3" fillId="0" borderId="7" xfId="0" applyNumberFormat="1" applyFont="1" applyBorder="1" applyProtection="1"/>
    <xf numFmtId="3" fontId="3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165" fontId="3" fillId="0" borderId="0" xfId="0" applyNumberFormat="1" applyFont="1" applyBorder="1" applyProtection="1"/>
    <xf numFmtId="0" fontId="0" fillId="0" borderId="6" xfId="0" applyBorder="1" applyProtection="1"/>
    <xf numFmtId="165" fontId="3" fillId="0" borderId="6" xfId="0" applyNumberFormat="1" applyFont="1" applyBorder="1" applyProtection="1"/>
    <xf numFmtId="166" fontId="3" fillId="0" borderId="8" xfId="0" applyNumberFormat="1" applyFont="1" applyBorder="1" applyAlignment="1" applyProtection="1">
      <alignment horizontal="center"/>
    </xf>
    <xf numFmtId="3" fontId="4" fillId="0" borderId="7" xfId="0" applyNumberFormat="1" applyFont="1" applyBorder="1" applyAlignment="1" applyProtection="1">
      <alignment horizontal="center"/>
    </xf>
    <xf numFmtId="3" fontId="4" fillId="0" borderId="9" xfId="0" applyNumberFormat="1" applyFont="1" applyBorder="1" applyAlignment="1" applyProtection="1">
      <alignment horizontal="center"/>
    </xf>
    <xf numFmtId="3" fontId="4" fillId="0" borderId="9" xfId="0" applyNumberFormat="1" applyFont="1" applyBorder="1" applyProtection="1"/>
    <xf numFmtId="3" fontId="3" fillId="0" borderId="0" xfId="0" applyNumberFormat="1" applyFont="1" applyProtection="1"/>
    <xf numFmtId="165" fontId="3" fillId="0" borderId="0" xfId="0" applyNumberFormat="1" applyFont="1" applyProtection="1"/>
    <xf numFmtId="0" fontId="0" fillId="0" borderId="0" xfId="0" applyProtection="1"/>
    <xf numFmtId="3" fontId="3" fillId="0" borderId="0" xfId="0" applyNumberFormat="1" applyFont="1" applyBorder="1" applyAlignment="1" applyProtection="1">
      <alignment horizontal="right"/>
    </xf>
    <xf numFmtId="9" fontId="3" fillId="0" borderId="0" xfId="0" applyNumberFormat="1" applyFont="1" applyAlignment="1">
      <alignment horizontal="right"/>
    </xf>
    <xf numFmtId="4" fontId="3" fillId="0" borderId="9" xfId="0" applyNumberFormat="1" applyFont="1" applyBorder="1" applyAlignment="1" applyProtection="1">
      <alignment horizontal="center"/>
    </xf>
    <xf numFmtId="4" fontId="3" fillId="0" borderId="4" xfId="0" applyNumberFormat="1" applyFont="1" applyBorder="1" applyAlignment="1" applyProtection="1">
      <alignment horizontal="center"/>
    </xf>
    <xf numFmtId="4" fontId="3" fillId="0" borderId="8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center"/>
    </xf>
    <xf numFmtId="4" fontId="3" fillId="2" borderId="9" xfId="0" applyNumberFormat="1" applyFont="1" applyFill="1" applyBorder="1" applyAlignment="1" applyProtection="1">
      <alignment horizontal="right"/>
      <protection locked="0"/>
    </xf>
    <xf numFmtId="4" fontId="4" fillId="0" borderId="5" xfId="0" applyNumberFormat="1" applyFont="1" applyBorder="1" applyAlignment="1" applyProtection="1">
      <alignment horizontal="center"/>
    </xf>
    <xf numFmtId="4" fontId="3" fillId="0" borderId="0" xfId="0" applyNumberFormat="1" applyFont="1" applyProtection="1"/>
    <xf numFmtId="4" fontId="3" fillId="0" borderId="0" xfId="0" applyNumberFormat="1" applyFont="1"/>
    <xf numFmtId="4" fontId="4" fillId="0" borderId="9" xfId="0" applyNumberFormat="1" applyFont="1" applyBorder="1"/>
    <xf numFmtId="4" fontId="4" fillId="0" borderId="0" xfId="0" applyNumberFormat="1" applyFont="1" applyBorder="1"/>
    <xf numFmtId="4" fontId="3" fillId="0" borderId="9" xfId="0" applyNumberFormat="1" applyFont="1" applyBorder="1"/>
    <xf numFmtId="4" fontId="3" fillId="0" borderId="2" xfId="0" applyNumberFormat="1" applyFont="1" applyBorder="1"/>
    <xf numFmtId="4" fontId="3" fillId="0" borderId="10" xfId="0" applyNumberFormat="1" applyFont="1" applyBorder="1" applyAlignment="1" applyProtection="1">
      <alignment horizontal="center"/>
    </xf>
    <xf numFmtId="4" fontId="3" fillId="0" borderId="11" xfId="0" applyNumberFormat="1" applyFont="1" applyBorder="1" applyProtection="1"/>
    <xf numFmtId="4" fontId="3" fillId="0" borderId="12" xfId="0" applyNumberFormat="1" applyFont="1" applyBorder="1" applyProtection="1"/>
    <xf numFmtId="4" fontId="3" fillId="0" borderId="13" xfId="0" applyNumberFormat="1" applyFont="1" applyBorder="1" applyProtection="1"/>
    <xf numFmtId="4" fontId="3" fillId="0" borderId="14" xfId="0" applyNumberFormat="1" applyFont="1" applyBorder="1" applyProtection="1"/>
    <xf numFmtId="4" fontId="3" fillId="0" borderId="15" xfId="0" applyNumberFormat="1" applyFont="1" applyBorder="1" applyProtection="1"/>
    <xf numFmtId="4" fontId="3" fillId="0" borderId="16" xfId="0" applyNumberFormat="1" applyFont="1" applyBorder="1" applyProtection="1"/>
    <xf numFmtId="4" fontId="3" fillId="2" borderId="9" xfId="0" applyNumberFormat="1" applyFont="1" applyFill="1" applyBorder="1" applyAlignment="1" applyProtection="1">
      <alignment horizontal="right"/>
    </xf>
    <xf numFmtId="10" fontId="5" fillId="0" borderId="0" xfId="0" applyNumberFormat="1" applyFont="1"/>
    <xf numFmtId="40" fontId="2" fillId="0" borderId="0" xfId="1" applyFont="1"/>
    <xf numFmtId="4" fontId="0" fillId="0" borderId="0" xfId="0" applyNumberFormat="1"/>
    <xf numFmtId="4" fontId="4" fillId="3" borderId="17" xfId="0" applyNumberFormat="1" applyFont="1" applyFill="1" applyBorder="1"/>
    <xf numFmtId="3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/>
    <xf numFmtId="3" fontId="3" fillId="3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167" fontId="6" fillId="0" borderId="9" xfId="0" applyNumberFormat="1" applyFont="1" applyBorder="1"/>
    <xf numFmtId="167" fontId="0" fillId="0" borderId="0" xfId="2" applyNumberFormat="1" applyFont="1"/>
    <xf numFmtId="0" fontId="7" fillId="0" borderId="0" xfId="0" applyFont="1" applyAlignment="1">
      <alignment horizontal="right"/>
    </xf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14</xdr:row>
      <xdr:rowOff>38100</xdr:rowOff>
    </xdr:from>
    <xdr:to>
      <xdr:col>0</xdr:col>
      <xdr:colOff>333375</xdr:colOff>
      <xdr:row>18</xdr:row>
      <xdr:rowOff>161925</xdr:rowOff>
    </xdr:to>
    <xdr:sp macro="" textlink="">
      <xdr:nvSpPr>
        <xdr:cNvPr id="1044" name="Line 1">
          <a:extLst>
            <a:ext uri="{FF2B5EF4-FFF2-40B4-BE49-F238E27FC236}">
              <a16:creationId xmlns:a16="http://schemas.microsoft.com/office/drawing/2014/main" id="{2FE0F9A5-7CD2-48C8-8F27-57CF4A9D7596}"/>
            </a:ext>
          </a:extLst>
        </xdr:cNvPr>
        <xdr:cNvSpPr>
          <a:spLocks noChangeShapeType="1"/>
        </xdr:cNvSpPr>
      </xdr:nvSpPr>
      <xdr:spPr bwMode="auto">
        <a:xfrm flipV="1">
          <a:off x="333375" y="2771775"/>
          <a:ext cx="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466725</xdr:colOff>
      <xdr:row>14</xdr:row>
      <xdr:rowOff>38100</xdr:rowOff>
    </xdr:from>
    <xdr:to>
      <xdr:col>4</xdr:col>
      <xdr:colOff>466725</xdr:colOff>
      <xdr:row>16</xdr:row>
      <xdr:rowOff>152400</xdr:rowOff>
    </xdr:to>
    <xdr:sp macro="" textlink="">
      <xdr:nvSpPr>
        <xdr:cNvPr id="1045" name="Line 3">
          <a:extLst>
            <a:ext uri="{FF2B5EF4-FFF2-40B4-BE49-F238E27FC236}">
              <a16:creationId xmlns:a16="http://schemas.microsoft.com/office/drawing/2014/main" id="{ECB2BB42-8487-48A2-B4F6-D7D07C7D5B97}"/>
            </a:ext>
          </a:extLst>
        </xdr:cNvPr>
        <xdr:cNvSpPr>
          <a:spLocks noChangeShapeType="1"/>
        </xdr:cNvSpPr>
      </xdr:nvSpPr>
      <xdr:spPr bwMode="auto">
        <a:xfrm flipV="1">
          <a:off x="4333875" y="277177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152401</xdr:rowOff>
    </xdr:from>
    <xdr:to>
      <xdr:col>4</xdr:col>
      <xdr:colOff>123825</xdr:colOff>
      <xdr:row>7</xdr:row>
      <xdr:rowOff>142980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8ED27D1-722C-4D10-926A-7CBEF925DC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7" r="55025" b="45316"/>
        <a:stretch/>
      </xdr:blipFill>
      <xdr:spPr>
        <a:xfrm>
          <a:off x="152400" y="152401"/>
          <a:ext cx="2905125" cy="1124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showZeros="0" workbookViewId="0">
      <selection activeCell="A24" sqref="A24"/>
    </sheetView>
  </sheetViews>
  <sheetFormatPr defaultColWidth="10.7109375" defaultRowHeight="15"/>
  <cols>
    <col min="1" max="1" width="20.5703125" style="37" customWidth="1"/>
    <col min="2" max="2" width="8.7109375" style="2" customWidth="1"/>
    <col min="3" max="3" width="12.42578125" style="3" customWidth="1"/>
    <col min="4" max="4" width="16.28515625" style="2" customWidth="1"/>
    <col min="5" max="5" width="22.7109375" style="2" customWidth="1"/>
    <col min="6" max="6" width="13.7109375" style="4" customWidth="1"/>
    <col min="7" max="7" width="13.7109375" style="2" customWidth="1"/>
    <col min="8" max="8" width="13.7109375" style="1" customWidth="1"/>
    <col min="9" max="9" width="11" style="1" customWidth="1"/>
    <col min="10" max="10" width="14.42578125" style="1" customWidth="1"/>
    <col min="11" max="254" width="11" style="1" customWidth="1"/>
    <col min="255" max="16384" width="10.7109375" style="1"/>
  </cols>
  <sheetData>
    <row r="1" spans="1:8" ht="20.100000000000001" customHeight="1">
      <c r="A1" s="30" t="s">
        <v>0</v>
      </c>
      <c r="B1" s="5" t="s">
        <v>1</v>
      </c>
      <c r="C1" s="6" t="s">
        <v>2</v>
      </c>
      <c r="D1" s="23" t="s">
        <v>3</v>
      </c>
      <c r="E1" s="24" t="s">
        <v>4</v>
      </c>
      <c r="F1" s="1"/>
      <c r="G1" s="1"/>
    </row>
    <row r="2" spans="1:8">
      <c r="A2" s="31">
        <v>0.01</v>
      </c>
      <c r="B2" s="42"/>
      <c r="C2" s="7"/>
      <c r="D2" s="43">
        <f>IF(AND(A2&lt;input,input&lt;=A3),B3,0)</f>
        <v>0</v>
      </c>
      <c r="E2" s="46"/>
      <c r="F2" s="1"/>
      <c r="G2" s="1"/>
    </row>
    <row r="3" spans="1:8">
      <c r="A3" s="31">
        <v>25000.01</v>
      </c>
      <c r="B3" s="33">
        <v>125</v>
      </c>
      <c r="C3" s="9">
        <f>0.006</f>
        <v>6.0000000000000001E-3</v>
      </c>
      <c r="D3" s="44">
        <f>IF(AND(A3&lt;input,input&lt;=A4),B4,0)</f>
        <v>0</v>
      </c>
      <c r="E3" s="47"/>
      <c r="F3" s="1"/>
      <c r="G3" s="1"/>
    </row>
    <row r="4" spans="1:8">
      <c r="A4" s="31">
        <v>50000.01</v>
      </c>
      <c r="B4" s="33">
        <v>250</v>
      </c>
      <c r="C4" s="9">
        <f>0.006</f>
        <v>6.0000000000000001E-3</v>
      </c>
      <c r="D4" s="44">
        <f>IF(AND(A4&lt;input,input&lt;=A5),B5,0)</f>
        <v>0</v>
      </c>
      <c r="E4" s="47"/>
      <c r="F4" s="1"/>
      <c r="G4" s="1"/>
    </row>
    <row r="5" spans="1:8">
      <c r="A5" s="31">
        <v>75000.009999999995</v>
      </c>
      <c r="B5" s="33">
        <v>375</v>
      </c>
      <c r="C5" s="9">
        <f>0.006</f>
        <v>6.0000000000000001E-3</v>
      </c>
      <c r="D5" s="44">
        <f>IF(AND(A5&lt;input,input&lt;=A6),B6,0)</f>
        <v>0</v>
      </c>
      <c r="E5" s="47"/>
      <c r="F5" s="1"/>
      <c r="G5" s="1"/>
    </row>
    <row r="6" spans="1:8">
      <c r="A6" s="31">
        <v>100000.01</v>
      </c>
      <c r="B6" s="33">
        <v>500</v>
      </c>
      <c r="C6" s="9">
        <f>0.006</f>
        <v>6.0000000000000001E-3</v>
      </c>
      <c r="D6" s="44">
        <f>IF(AND(A6&lt;input,input&lt;=A7),B7,0)</f>
        <v>0</v>
      </c>
      <c r="E6" s="47"/>
      <c r="F6" s="1"/>
      <c r="G6" s="1"/>
    </row>
    <row r="7" spans="1:8">
      <c r="A7" s="31">
        <v>125000.01</v>
      </c>
      <c r="B7" s="33">
        <v>625</v>
      </c>
      <c r="C7" s="9">
        <f>0.006</f>
        <v>6.0000000000000001E-3</v>
      </c>
      <c r="D7" s="44">
        <f>IF(AND(A7&lt;input,input&lt;=A8),B$8,0)</f>
        <v>750</v>
      </c>
      <c r="E7" s="47">
        <f>IF(AND(input&gt;=A7,input&lt;A8),C7*(input-A2),IF(AND(input&lt;A7,input&gt;=60000),120,IF(input&lt;60000,IF(input=0,0,60),1500)))</f>
        <v>839.51993999999991</v>
      </c>
      <c r="F7" s="1"/>
      <c r="G7" s="1"/>
    </row>
    <row r="8" spans="1:8">
      <c r="A8" s="31">
        <v>250000.01</v>
      </c>
      <c r="B8" s="33">
        <v>750</v>
      </c>
      <c r="C8" s="9">
        <v>5.0000000000000001E-3</v>
      </c>
      <c r="D8" s="44">
        <f>IF(AND(A8&lt;input,input&lt;=A9),B$8,0)</f>
        <v>0</v>
      </c>
      <c r="E8" s="47">
        <f>IF(AND(input&lt;A9,input&gt;=A8),C8*(input-A8),IF(input&lt;A8,0,1250))</f>
        <v>0</v>
      </c>
      <c r="F8" s="1"/>
      <c r="G8" s="1"/>
    </row>
    <row r="9" spans="1:8">
      <c r="A9" s="31">
        <v>500000.01</v>
      </c>
      <c r="B9" s="8"/>
      <c r="C9" s="11">
        <v>2.5000000000000001E-3</v>
      </c>
      <c r="D9" s="44">
        <f>IF(AND(A9&lt;input,input&lt;=A10),B$8,0)</f>
        <v>0</v>
      </c>
      <c r="E9" s="47">
        <f>IF(AND(input&lt;A10,input&gt;=A9),C9*(input-A9),IF(input&lt;A9,0,1250))</f>
        <v>0</v>
      </c>
      <c r="F9" s="1"/>
      <c r="G9" s="1"/>
    </row>
    <row r="10" spans="1:8">
      <c r="A10" s="31">
        <v>1000000.01</v>
      </c>
      <c r="B10" s="8"/>
      <c r="C10" s="11">
        <v>1E-3</v>
      </c>
      <c r="D10" s="44">
        <f>IF(AND(A10&lt;input,input&lt;=A11),B$8,0)</f>
        <v>0</v>
      </c>
      <c r="E10" s="47">
        <f>IF(AND(input&lt;A11,input&gt;=A10),C10*(input-A10),IF(input&lt;A10,0,1000))</f>
        <v>0</v>
      </c>
      <c r="F10" s="1"/>
      <c r="G10" s="1"/>
    </row>
    <row r="11" spans="1:8">
      <c r="A11" s="32">
        <v>2000000.01</v>
      </c>
      <c r="B11" s="12"/>
      <c r="C11" s="21">
        <v>5.0000000000000001E-4</v>
      </c>
      <c r="D11" s="45">
        <f>IF(A11&lt;input,B$8,0)</f>
        <v>0</v>
      </c>
      <c r="E11" s="48">
        <f>IF(input&gt;=A11,C11*(input-A11),0)</f>
        <v>0</v>
      </c>
      <c r="F11" s="52"/>
      <c r="G11" s="1"/>
    </row>
    <row r="12" spans="1:8">
      <c r="A12" s="33"/>
      <c r="B12" s="15"/>
      <c r="C12" s="16"/>
      <c r="D12" s="10"/>
      <c r="E12" s="14"/>
      <c r="F12" s="1"/>
      <c r="G12" s="1"/>
    </row>
    <row r="13" spans="1:8">
      <c r="A13" s="34">
        <f>A20</f>
        <v>139920</v>
      </c>
      <c r="B13" s="17"/>
      <c r="C13" s="18"/>
      <c r="D13" s="18"/>
      <c r="E13" s="49">
        <f>SUM(D2:E11)</f>
        <v>1589.5199399999999</v>
      </c>
      <c r="F13" s="50" t="s">
        <v>13</v>
      </c>
      <c r="G13" s="1"/>
      <c r="H13" s="51"/>
    </row>
    <row r="14" spans="1:8" ht="15.75">
      <c r="A14" s="35" t="s">
        <v>5</v>
      </c>
      <c r="B14" s="19"/>
      <c r="C14" s="20"/>
      <c r="D14" s="13"/>
      <c r="E14" s="22" t="s">
        <v>6</v>
      </c>
      <c r="F14" s="1"/>
      <c r="G14" s="1"/>
    </row>
    <row r="15" spans="1:8">
      <c r="A15" s="36"/>
      <c r="B15" s="25"/>
      <c r="C15" s="26"/>
      <c r="D15" s="25"/>
      <c r="E15" s="25"/>
      <c r="G15" s="1"/>
    </row>
    <row r="16" spans="1:8">
      <c r="A16" s="36"/>
      <c r="B16" s="25"/>
      <c r="C16" s="26"/>
      <c r="D16" s="25"/>
      <c r="E16" s="25"/>
      <c r="G16" s="1"/>
    </row>
    <row r="17" spans="1:10">
      <c r="A17" s="36"/>
      <c r="B17" s="27"/>
      <c r="C17" s="26"/>
      <c r="D17" s="27"/>
      <c r="E17" s="25"/>
      <c r="G17" s="1"/>
    </row>
    <row r="18" spans="1:10">
      <c r="A18" s="36"/>
      <c r="B18" s="27"/>
      <c r="C18" s="26"/>
      <c r="D18" s="17"/>
      <c r="E18" s="28" t="s">
        <v>7</v>
      </c>
      <c r="G18" s="1"/>
    </row>
    <row r="19" spans="1:10">
      <c r="G19" s="1"/>
    </row>
    <row r="20" spans="1:10" ht="15.75">
      <c r="A20" s="38">
        <f>A22+A23+A24</f>
        <v>139920</v>
      </c>
      <c r="B20" s="29">
        <v>1</v>
      </c>
      <c r="C20" s="3" t="s">
        <v>11</v>
      </c>
      <c r="G20" s="1"/>
    </row>
    <row r="21" spans="1:10" ht="15.75">
      <c r="A21" s="39"/>
      <c r="B21" s="29"/>
      <c r="G21" s="1"/>
    </row>
    <row r="22" spans="1:10">
      <c r="A22" s="40">
        <f>(A23+A24)*0.1</f>
        <v>12720</v>
      </c>
      <c r="B22" s="29">
        <v>0.1</v>
      </c>
      <c r="C22" s="3" t="s">
        <v>9</v>
      </c>
      <c r="G22" s="1"/>
    </row>
    <row r="23" spans="1:10" ht="15.75" thickBot="1">
      <c r="A23" s="41">
        <f>A24*B23</f>
        <v>7200</v>
      </c>
      <c r="B23" s="29">
        <v>0.06</v>
      </c>
      <c r="C23" s="3" t="s">
        <v>10</v>
      </c>
      <c r="G23" s="1"/>
    </row>
    <row r="24" spans="1:10" ht="16.5" thickBot="1">
      <c r="A24" s="53">
        <f>'Bijdrage berekenen'!H10</f>
        <v>120000</v>
      </c>
      <c r="B24" s="54" t="s">
        <v>8</v>
      </c>
      <c r="C24" s="55" t="s">
        <v>12</v>
      </c>
      <c r="D24" s="56"/>
      <c r="G24" s="1"/>
    </row>
    <row r="25" spans="1:10">
      <c r="G25" s="1"/>
    </row>
    <row r="28" spans="1:10">
      <c r="F28"/>
      <c r="G28"/>
      <c r="H28"/>
      <c r="I28"/>
      <c r="J28"/>
    </row>
    <row r="29" spans="1:10">
      <c r="F29"/>
      <c r="G29"/>
      <c r="H29"/>
      <c r="I29"/>
      <c r="J29"/>
    </row>
    <row r="30" spans="1:10">
      <c r="F30"/>
      <c r="G30"/>
      <c r="H30"/>
      <c r="I30"/>
      <c r="J30"/>
    </row>
    <row r="31" spans="1:10">
      <c r="F31"/>
      <c r="G31"/>
      <c r="H31"/>
      <c r="I31"/>
      <c r="J31"/>
    </row>
    <row r="32" spans="1:10">
      <c r="F32"/>
      <c r="G32"/>
      <c r="H32"/>
      <c r="I32"/>
      <c r="J32"/>
    </row>
    <row r="33" spans="6:10">
      <c r="F33"/>
      <c r="G33"/>
      <c r="H33"/>
      <c r="I33"/>
      <c r="J33"/>
    </row>
    <row r="34" spans="6:10">
      <c r="F34"/>
      <c r="G34"/>
      <c r="H34"/>
      <c r="I34"/>
      <c r="J34"/>
    </row>
    <row r="35" spans="6:10">
      <c r="F35"/>
      <c r="G35"/>
      <c r="H35"/>
      <c r="I35"/>
      <c r="J35"/>
    </row>
    <row r="36" spans="6:10">
      <c r="F36"/>
      <c r="G36"/>
      <c r="H36"/>
      <c r="I36"/>
      <c r="J36"/>
    </row>
    <row r="37" spans="6:10">
      <c r="F37"/>
      <c r="G37"/>
      <c r="H37"/>
      <c r="I37"/>
      <c r="J37"/>
    </row>
    <row r="38" spans="6:10">
      <c r="F38"/>
      <c r="G38"/>
      <c r="H38"/>
      <c r="I38"/>
      <c r="J38"/>
    </row>
    <row r="39" spans="6:10">
      <c r="F39"/>
      <c r="G39"/>
      <c r="H39"/>
      <c r="I39"/>
      <c r="J39"/>
    </row>
    <row r="40" spans="6:10">
      <c r="F40"/>
      <c r="G40"/>
      <c r="H40"/>
      <c r="I40"/>
      <c r="J40"/>
    </row>
    <row r="41" spans="6:10">
      <c r="F41"/>
      <c r="G41"/>
      <c r="H41"/>
      <c r="I41"/>
      <c r="J41"/>
    </row>
  </sheetData>
  <phoneticPr fontId="0" type="noConversion"/>
  <printOptions horizontalCentered="1" verticalCentered="1" gridLinesSet="0"/>
  <pageMargins left="0" right="1.1811023622047245" top="0" bottom="0" header="0.5" footer="0.5"/>
  <pageSetup scale="63" orientation="landscape" horizontalDpi="0" verticalDpi="0" copies="0"/>
  <headerFooter alignWithMargins="0">
    <oddHeader>&amp;C_x0000_Jan&amp;R_x0000_</oddHeader>
    <oddFooter>&amp;C&amp;D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M22"/>
  <sheetViews>
    <sheetView showGridLines="0" showRowColHeaders="0" tabSelected="1" topLeftCell="A2" workbookViewId="0">
      <selection activeCell="F10" sqref="F10"/>
    </sheetView>
  </sheetViews>
  <sheetFormatPr defaultRowHeight="12.75"/>
  <cols>
    <col min="3" max="3" width="16.5703125" customWidth="1"/>
    <col min="6" max="6" width="16.140625" customWidth="1"/>
    <col min="7" max="7" width="4.85546875" customWidth="1"/>
    <col min="8" max="8" width="17.85546875" customWidth="1"/>
    <col min="9" max="9" width="2.85546875" customWidth="1"/>
    <col min="14" max="14" width="3.28515625" customWidth="1"/>
  </cols>
  <sheetData>
    <row r="8" spans="1:13" ht="12.75" customHeight="1"/>
    <row r="9" spans="1:13" ht="16.5">
      <c r="A9" s="57"/>
      <c r="B9" s="57"/>
      <c r="C9" s="57"/>
      <c r="D9" s="57"/>
      <c r="E9" s="57"/>
      <c r="G9" s="57"/>
      <c r="H9" s="57"/>
      <c r="I9" s="57"/>
      <c r="J9" s="57"/>
      <c r="K9" s="57"/>
      <c r="L9" s="57"/>
      <c r="M9" s="57"/>
    </row>
    <row r="10" spans="1:13" ht="16.5">
      <c r="A10" s="57"/>
      <c r="B10" s="57"/>
      <c r="C10" s="57"/>
      <c r="D10" s="57"/>
      <c r="E10" s="57"/>
      <c r="F10" s="58" t="s">
        <v>14</v>
      </c>
      <c r="G10" s="57"/>
      <c r="H10" s="59">
        <v>120000</v>
      </c>
      <c r="I10" s="57"/>
      <c r="J10" s="57"/>
      <c r="K10" s="57"/>
      <c r="L10" s="57"/>
      <c r="M10" s="57"/>
    </row>
    <row r="11" spans="1:13" ht="17.25">
      <c r="A11" s="57"/>
      <c r="B11" s="57"/>
      <c r="C11" s="57"/>
      <c r="D11" s="57"/>
      <c r="E11" s="57"/>
      <c r="F11" s="61" t="s">
        <v>16</v>
      </c>
      <c r="G11" s="57"/>
      <c r="H11" s="57"/>
      <c r="I11" s="57"/>
      <c r="J11" s="57"/>
      <c r="K11" s="57"/>
      <c r="L11" s="57"/>
      <c r="M11" s="57"/>
    </row>
    <row r="12" spans="1:13" ht="17.25">
      <c r="A12" s="57"/>
      <c r="B12" s="57"/>
      <c r="C12" s="57"/>
      <c r="D12" s="57"/>
      <c r="E12" s="57"/>
      <c r="F12" s="61" t="s">
        <v>17</v>
      </c>
      <c r="G12" s="57"/>
      <c r="H12" s="57"/>
      <c r="I12" s="57"/>
      <c r="J12" s="57"/>
      <c r="K12" s="57"/>
      <c r="L12" s="57"/>
      <c r="M12" s="57"/>
    </row>
    <row r="13" spans="1:13" ht="17.25">
      <c r="A13" s="57"/>
      <c r="B13" s="57"/>
      <c r="C13" s="57"/>
      <c r="D13" s="57"/>
      <c r="E13" s="57"/>
      <c r="F13" s="61" t="s">
        <v>15</v>
      </c>
      <c r="G13" s="57"/>
      <c r="H13" s="57"/>
      <c r="I13" s="57"/>
      <c r="J13" s="57"/>
      <c r="K13" s="57"/>
      <c r="L13" s="57"/>
      <c r="M13" s="57"/>
    </row>
    <row r="14" spans="1:13" ht="16.5">
      <c r="A14" s="57"/>
      <c r="B14" s="57"/>
      <c r="C14" s="57"/>
      <c r="D14" s="57"/>
      <c r="E14" s="57"/>
      <c r="G14" s="57"/>
      <c r="H14" s="57"/>
      <c r="I14" s="57"/>
      <c r="J14" s="57"/>
      <c r="K14" s="57"/>
      <c r="L14" s="57"/>
      <c r="M14" s="57"/>
    </row>
    <row r="15" spans="1:13" ht="16.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16.5">
      <c r="A16" s="57"/>
      <c r="B16" s="57"/>
      <c r="C16" s="57"/>
      <c r="D16" s="57"/>
      <c r="E16" s="57"/>
      <c r="F16" s="58" t="s">
        <v>18</v>
      </c>
      <c r="G16" s="57"/>
      <c r="H16" s="59">
        <f>'a bijdrageberekening'!E13</f>
        <v>1589.5199399999999</v>
      </c>
      <c r="I16" s="57"/>
      <c r="J16" s="57" t="s">
        <v>19</v>
      </c>
      <c r="K16" s="57"/>
    </row>
    <row r="17" spans="1:13" ht="16.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3" ht="16.5">
      <c r="A18" s="57"/>
      <c r="B18" s="57"/>
      <c r="C18" s="57"/>
      <c r="D18" s="57"/>
      <c r="E18" s="57"/>
      <c r="F18" s="57"/>
      <c r="G18" s="57"/>
      <c r="H18" s="59">
        <f>H16*1.21</f>
        <v>1923.3191273999998</v>
      </c>
      <c r="I18" s="57"/>
      <c r="J18" s="57" t="s">
        <v>20</v>
      </c>
      <c r="K18" s="57"/>
    </row>
    <row r="19" spans="1:13" ht="16.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t="16.5">
      <c r="A20" s="57"/>
      <c r="B20" s="57"/>
      <c r="C20" s="57"/>
      <c r="D20" s="57"/>
      <c r="E20" s="57"/>
      <c r="F20" s="58"/>
      <c r="I20" s="57"/>
      <c r="J20" s="57"/>
      <c r="K20" s="57"/>
      <c r="L20" s="57"/>
      <c r="M20" s="57"/>
    </row>
    <row r="21" spans="1:13" ht="16.5">
      <c r="A21" s="57"/>
      <c r="B21" s="57"/>
      <c r="C21" s="57"/>
      <c r="D21" s="57"/>
      <c r="E21" s="57"/>
      <c r="F21" s="58"/>
      <c r="H21" s="60"/>
      <c r="I21" s="57"/>
      <c r="J21" s="57"/>
      <c r="K21" s="57"/>
      <c r="L21" s="57"/>
      <c r="M21" s="57"/>
    </row>
    <row r="22" spans="1:13" ht="16.5">
      <c r="F22" s="58"/>
      <c r="H22" s="60"/>
    </row>
  </sheetData>
  <sheetProtection algorithmName="SHA-512" hashValue="RbMtcjow9EFl7GdJae9GU7TSIjuVPMCqXaNqBuvxUxxH2qsnYXsxO8zfHo1yu2f5e4CNv7I2+rho8EUxqCACAw==" saltValue="qZR2VZhmpBy9BPQJYKFPkw==" spinCount="100000" sheet="1" objects="1" scenarios="1"/>
  <protectedRanges>
    <protectedRange sqref="H10" name="invullen" securityDescriptor="O:WDG:WDD:(A;;CC;;;WD)"/>
  </protectedRange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 bijdrageberekening</vt:lpstr>
      <vt:lpstr>Bijdrage berekenen</vt:lpstr>
      <vt:lpstr>'a bijdrageberekening'!Afdrukbereik</vt:lpstr>
      <vt:lpstr>input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Marleen Decuyper</dc:creator>
  <cp:lastModifiedBy>Marleen Decuyper</cp:lastModifiedBy>
  <dcterms:created xsi:type="dcterms:W3CDTF">1999-11-09T14:10:15Z</dcterms:created>
  <dcterms:modified xsi:type="dcterms:W3CDTF">2021-09-14T19:41:56Z</dcterms:modified>
</cp:coreProperties>
</file>